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11565" activeTab="0"/>
  </bookViews>
  <sheets>
    <sheet name="Length Calculator" sheetId="1" r:id="rId1"/>
  </sheets>
  <externalReferences>
    <externalReference r:id="rId4"/>
  </externalReferences>
  <definedNames>
    <definedName name="plategauge">'Length Calculator'!$F$6:$F$13</definedName>
  </definedNames>
  <calcPr fullCalcOnLoad="1"/>
</workbook>
</file>

<file path=xl/sharedStrings.xml><?xml version="1.0" encoding="utf-8"?>
<sst xmlns="http://schemas.openxmlformats.org/spreadsheetml/2006/main" count="75" uniqueCount="35">
  <si>
    <t>Plate length by weight</t>
  </si>
  <si>
    <t>gauge</t>
  </si>
  <si>
    <t>feet per ounce</t>
  </si>
  <si>
    <t>feet per pound</t>
  </si>
  <si>
    <t>plate ounces</t>
  </si>
  <si>
    <t>Choose</t>
  </si>
  <si>
    <t>19 gauge</t>
  </si>
  <si>
    <t>16 gauge</t>
  </si>
  <si>
    <t>feet/oz</t>
  </si>
  <si>
    <t>18 gauge</t>
  </si>
  <si>
    <t>plate length</t>
  </si>
  <si>
    <t>(feet)</t>
  </si>
  <si>
    <t>(inches)</t>
  </si>
  <si>
    <t>20 gauge</t>
  </si>
  <si>
    <t>21 gauge</t>
  </si>
  <si>
    <t>10% weight increase:</t>
  </si>
  <si>
    <t>22 gauge</t>
  </si>
  <si>
    <t>purchase length</t>
  </si>
  <si>
    <t>24 gauge</t>
  </si>
  <si>
    <t>Silver length by weight</t>
  </si>
  <si>
    <t>feet per troy ounce</t>
  </si>
  <si>
    <t>silver ounces</t>
  </si>
  <si>
    <t>silver ozt</t>
  </si>
  <si>
    <t>feet/ozt</t>
  </si>
  <si>
    <t>silver length</t>
  </si>
  <si>
    <t>Gold-Fill length by weight</t>
  </si>
  <si>
    <t>gold-fill ounces</t>
  </si>
  <si>
    <t>gold-fill ozt</t>
  </si>
  <si>
    <t>gold-fill length</t>
  </si>
  <si>
    <t>How Long Is the Wire in This Chainmaille Jewelry?</t>
  </si>
  <si>
    <t>a.k.a. How much wire should I buy to make it again?</t>
  </si>
  <si>
    <t>http://chainofbeauty.wordpress.com</t>
  </si>
  <si>
    <t>Wire length calculator by
David Bowman, (c) 2013</t>
  </si>
  <si>
    <r>
      <t>Note:</t>
    </r>
    <r>
      <rPr>
        <sz val="10"/>
        <color indexed="63"/>
        <rFont val="Arial"/>
        <family val="0"/>
      </rPr>
      <t xml:space="preserve"> This calculator converts regular ounces to troy ounces first because sterling silver wire is purchased in troy ounces.
(half-hard wire)</t>
    </r>
  </si>
  <si>
    <r>
      <t>Note:</t>
    </r>
    <r>
      <rPr>
        <sz val="10"/>
        <color indexed="63"/>
        <rFont val="Arial"/>
        <family val="0"/>
      </rPr>
      <t xml:space="preserve"> This calculator converts regular ounces to troy ounces first because gold filled wire is purchased in troy ounces.
(half-hard wire)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</si>
</sst>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4">
    <font>
      <sz val="10"/>
      <name val="Arial"/>
      <family val="0"/>
    </font>
    <font>
      <sz val="10"/>
      <color indexed="9"/>
      <name val="Arial"/>
      <family val="0"/>
    </font>
    <font>
      <sz val="10"/>
      <color indexed="55"/>
      <name val="Arial"/>
      <family val="0"/>
    </font>
    <font>
      <b/>
      <sz val="10"/>
      <name val="Arial"/>
      <family val="0"/>
    </font>
    <font>
      <b/>
      <sz val="10"/>
      <color indexed="55"/>
      <name val="Arial"/>
      <family val="2"/>
    </font>
    <font>
      <sz val="10"/>
      <color indexed="22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sz val="16"/>
      <color indexed="16"/>
      <name val="Arial"/>
      <family val="2"/>
    </font>
    <font>
      <i/>
      <sz val="12"/>
      <color indexed="16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b/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 quotePrefix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3" fillId="4" borderId="5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4" borderId="5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3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ng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ng Calc."/>
      <sheetName val="Order Calc.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41"/>
  <sheetViews>
    <sheetView showGridLines="0" tabSelected="1" workbookViewId="0" topLeftCell="A1">
      <selection activeCell="C31" sqref="C31"/>
    </sheetView>
  </sheetViews>
  <sheetFormatPr defaultColWidth="9.140625" defaultRowHeight="12.75"/>
  <cols>
    <col min="1" max="1" width="9.140625" style="6" customWidth="1"/>
    <col min="2" max="2" width="20.28125" style="6" bestFit="1" customWidth="1"/>
    <col min="3" max="3" width="8.57421875" style="6" bestFit="1" customWidth="1"/>
    <col min="4" max="4" width="8.00390625" style="6" bestFit="1" customWidth="1"/>
    <col min="5" max="5" width="9.140625" style="6" customWidth="1"/>
    <col min="6" max="6" width="8.57421875" style="6" bestFit="1" customWidth="1"/>
    <col min="7" max="7" width="14.421875" style="6" customWidth="1"/>
    <col min="8" max="8" width="9.140625" style="6" customWidth="1"/>
    <col min="9" max="9" width="12.7109375" style="6" bestFit="1" customWidth="1"/>
    <col min="10" max="16384" width="9.140625" style="6" customWidth="1"/>
  </cols>
  <sheetData>
    <row r="2" spans="2:10" ht="20.25" customHeight="1">
      <c r="B2" s="55" t="s">
        <v>29</v>
      </c>
      <c r="H2" s="60" t="s">
        <v>32</v>
      </c>
      <c r="I2" s="61"/>
      <c r="J2" s="61"/>
    </row>
    <row r="3" spans="1:10" ht="15">
      <c r="A3" s="3"/>
      <c r="B3" s="56" t="s">
        <v>30</v>
      </c>
      <c r="C3" s="4"/>
      <c r="D3" s="4"/>
      <c r="E3" s="4"/>
      <c r="F3" s="5"/>
      <c r="G3" s="5"/>
      <c r="H3" s="61"/>
      <c r="I3" s="61"/>
      <c r="J3" s="61"/>
    </row>
    <row r="4" spans="2:10" ht="12.75">
      <c r="B4" s="7"/>
      <c r="C4" s="7"/>
      <c r="D4" s="7"/>
      <c r="E4" s="7"/>
      <c r="F4" s="8"/>
      <c r="G4" s="8"/>
      <c r="H4" s="58" t="s">
        <v>31</v>
      </c>
      <c r="I4" s="58"/>
      <c r="J4" s="58"/>
    </row>
    <row r="5" spans="2:10" ht="12.75">
      <c r="B5" s="10" t="s">
        <v>0</v>
      </c>
      <c r="C5" s="11"/>
      <c r="D5" s="12"/>
      <c r="E5" s="7"/>
      <c r="F5" s="13" t="s">
        <v>1</v>
      </c>
      <c r="G5" s="13" t="s">
        <v>2</v>
      </c>
      <c r="H5" s="14"/>
      <c r="I5" s="9" t="s">
        <v>3</v>
      </c>
      <c r="J5" s="9"/>
    </row>
    <row r="6" spans="2:10" ht="12.75">
      <c r="B6" s="15" t="s">
        <v>4</v>
      </c>
      <c r="C6" s="1">
        <v>0</v>
      </c>
      <c r="D6" s="16"/>
      <c r="E6" s="7"/>
      <c r="F6" s="8" t="s">
        <v>5</v>
      </c>
      <c r="G6" s="8">
        <v>0</v>
      </c>
      <c r="H6" s="14"/>
      <c r="I6" s="9"/>
      <c r="J6" s="9"/>
    </row>
    <row r="7" spans="2:10" ht="12.75">
      <c r="B7" s="15" t="s">
        <v>1</v>
      </c>
      <c r="C7" s="1" t="s">
        <v>5</v>
      </c>
      <c r="D7" s="16"/>
      <c r="E7" s="7"/>
      <c r="F7" s="8" t="s">
        <v>7</v>
      </c>
      <c r="G7" s="8">
        <f>I7/16</f>
        <v>8</v>
      </c>
      <c r="H7" s="8"/>
      <c r="I7" s="9">
        <v>128</v>
      </c>
      <c r="J7" s="9"/>
    </row>
    <row r="8" spans="2:10" ht="12.75">
      <c r="B8" s="15" t="s">
        <v>8</v>
      </c>
      <c r="C8" s="17">
        <f>VLOOKUP(C7,F6:G13,2,FALSE)</f>
        <v>0</v>
      </c>
      <c r="D8" s="16"/>
      <c r="E8" s="7"/>
      <c r="F8" s="8" t="s">
        <v>9</v>
      </c>
      <c r="G8" s="8">
        <f aca="true" t="shared" si="0" ref="G8:G13">I8/16</f>
        <v>12.625</v>
      </c>
      <c r="H8" s="8"/>
      <c r="I8" s="9">
        <v>202</v>
      </c>
      <c r="J8" s="9"/>
    </row>
    <row r="9" spans="2:10" ht="12.75">
      <c r="B9" s="18" t="s">
        <v>10</v>
      </c>
      <c r="C9" s="19">
        <f>ROUNDDOWN(C6*C8,0)</f>
        <v>0</v>
      </c>
      <c r="D9" s="20">
        <f>CEILING(((C6*C8)-C9)*12,1)</f>
        <v>0</v>
      </c>
      <c r="E9" s="7"/>
      <c r="F9" s="8" t="s">
        <v>6</v>
      </c>
      <c r="G9" s="8">
        <f t="shared" si="0"/>
        <v>15.875</v>
      </c>
      <c r="H9" s="8"/>
      <c r="I9" s="9">
        <v>254</v>
      </c>
      <c r="J9" s="9"/>
    </row>
    <row r="10" spans="2:10" ht="12.75">
      <c r="B10" s="15"/>
      <c r="C10" s="17" t="s">
        <v>11</v>
      </c>
      <c r="D10" s="21" t="s">
        <v>12</v>
      </c>
      <c r="E10" s="7"/>
      <c r="F10" s="8" t="s">
        <v>13</v>
      </c>
      <c r="G10" s="8">
        <f t="shared" si="0"/>
        <v>20.0625</v>
      </c>
      <c r="H10" s="8"/>
      <c r="I10" s="9">
        <v>321</v>
      </c>
      <c r="J10" s="9"/>
    </row>
    <row r="11" spans="2:10" ht="13.5" thickBot="1">
      <c r="B11" s="22"/>
      <c r="C11" s="23"/>
      <c r="D11" s="24"/>
      <c r="E11" s="7"/>
      <c r="F11" s="8" t="s">
        <v>14</v>
      </c>
      <c r="G11" s="8">
        <f t="shared" si="0"/>
        <v>26.25</v>
      </c>
      <c r="H11" s="8"/>
      <c r="I11" s="9">
        <v>420</v>
      </c>
      <c r="J11" s="9"/>
    </row>
    <row r="12" spans="2:10" ht="12.75">
      <c r="B12" s="25" t="s">
        <v>15</v>
      </c>
      <c r="C12" s="26"/>
      <c r="D12" s="27">
        <f>1.1*(C6*C8)</f>
        <v>0</v>
      </c>
      <c r="E12" s="7"/>
      <c r="F12" s="8" t="s">
        <v>16</v>
      </c>
      <c r="G12" s="8">
        <f t="shared" si="0"/>
        <v>31.9375</v>
      </c>
      <c r="H12" s="8"/>
      <c r="I12" s="9">
        <v>511</v>
      </c>
      <c r="J12" s="9"/>
    </row>
    <row r="13" spans="2:10" ht="12.75">
      <c r="B13" s="28" t="s">
        <v>17</v>
      </c>
      <c r="C13" s="19">
        <f>ROUNDDOWN(D12,0)</f>
        <v>0</v>
      </c>
      <c r="D13" s="29">
        <f>CEILING((D12-C13)*12,1)</f>
        <v>0</v>
      </c>
      <c r="E13" s="7"/>
      <c r="F13" s="8" t="s">
        <v>18</v>
      </c>
      <c r="G13" s="8">
        <f t="shared" si="0"/>
        <v>50.625</v>
      </c>
      <c r="H13" s="8"/>
      <c r="I13" s="9">
        <v>810</v>
      </c>
      <c r="J13" s="9"/>
    </row>
    <row r="14" spans="2:10" ht="12.75">
      <c r="B14" s="30"/>
      <c r="C14" s="31" t="s">
        <v>11</v>
      </c>
      <c r="D14" s="32" t="s">
        <v>12</v>
      </c>
      <c r="E14" s="7"/>
      <c r="F14" s="8"/>
      <c r="G14" s="8"/>
      <c r="H14" s="8"/>
      <c r="I14" s="9"/>
      <c r="J14" s="9"/>
    </row>
    <row r="15" spans="2:10" ht="12.75">
      <c r="B15" s="7"/>
      <c r="C15" s="7"/>
      <c r="D15" s="7"/>
      <c r="E15" s="7"/>
      <c r="F15" s="8"/>
      <c r="G15" s="8"/>
      <c r="H15" s="8"/>
      <c r="I15" s="9"/>
      <c r="J15" s="9"/>
    </row>
    <row r="16" spans="2:10" ht="12.75">
      <c r="B16" s="7"/>
      <c r="C16" s="7"/>
      <c r="D16" s="7"/>
      <c r="E16" s="7"/>
      <c r="F16" s="8"/>
      <c r="G16" s="8"/>
      <c r="H16" s="8"/>
      <c r="I16" s="9"/>
      <c r="J16" s="9"/>
    </row>
    <row r="17" spans="2:10" ht="12.75">
      <c r="B17" s="33" t="s">
        <v>19</v>
      </c>
      <c r="C17" s="34"/>
      <c r="D17" s="35"/>
      <c r="E17" s="7"/>
      <c r="F17" s="13" t="s">
        <v>1</v>
      </c>
      <c r="G17" s="13" t="s">
        <v>20</v>
      </c>
      <c r="H17" s="8"/>
      <c r="I17" s="9"/>
      <c r="J17" s="9"/>
    </row>
    <row r="18" spans="2:11" ht="12.75">
      <c r="B18" s="36" t="s">
        <v>21</v>
      </c>
      <c r="C18" s="2"/>
      <c r="D18" s="37"/>
      <c r="F18" s="8" t="s">
        <v>5</v>
      </c>
      <c r="G18" s="8">
        <v>0</v>
      </c>
      <c r="H18" s="8"/>
      <c r="I18" s="59" t="s">
        <v>33</v>
      </c>
      <c r="J18" s="57"/>
      <c r="K18" s="57"/>
    </row>
    <row r="19" spans="2:11" ht="12.75">
      <c r="B19" s="36" t="s">
        <v>22</v>
      </c>
      <c r="C19" s="38">
        <f>C18*0.9115</f>
        <v>0</v>
      </c>
      <c r="D19" s="37"/>
      <c r="F19" s="8" t="s">
        <v>7</v>
      </c>
      <c r="G19" s="8">
        <v>7.5</v>
      </c>
      <c r="H19" s="8"/>
      <c r="I19" s="57"/>
      <c r="J19" s="57"/>
      <c r="K19" s="57"/>
    </row>
    <row r="20" spans="2:11" ht="12.75">
      <c r="B20" s="36" t="s">
        <v>1</v>
      </c>
      <c r="C20" s="1" t="s">
        <v>5</v>
      </c>
      <c r="D20" s="37"/>
      <c r="F20" s="8" t="s">
        <v>9</v>
      </c>
      <c r="G20" s="39">
        <v>11.9</v>
      </c>
      <c r="H20" s="8"/>
      <c r="I20" s="57"/>
      <c r="J20" s="57"/>
      <c r="K20" s="57"/>
    </row>
    <row r="21" spans="2:11" ht="12.75">
      <c r="B21" s="36" t="s">
        <v>23</v>
      </c>
      <c r="C21" s="40">
        <f>VLOOKUP(C20,F18:G25,2,FALSE)</f>
        <v>0</v>
      </c>
      <c r="D21" s="41"/>
      <c r="F21" s="8" t="s">
        <v>6</v>
      </c>
      <c r="G21" s="8">
        <v>15</v>
      </c>
      <c r="H21" s="8"/>
      <c r="I21" s="57"/>
      <c r="J21" s="57"/>
      <c r="K21" s="57"/>
    </row>
    <row r="22" spans="2:11" ht="12.75">
      <c r="B22" s="42" t="s">
        <v>24</v>
      </c>
      <c r="C22" s="43">
        <f>ROUNDDOWN(C19*C21,0)</f>
        <v>0</v>
      </c>
      <c r="D22" s="44">
        <f>CEILING(((C19*C21)-C22)*12,0.5)</f>
        <v>0</v>
      </c>
      <c r="F22" s="8" t="s">
        <v>13</v>
      </c>
      <c r="G22" s="8">
        <v>18.98</v>
      </c>
      <c r="H22" s="8"/>
      <c r="I22" s="57"/>
      <c r="J22" s="57"/>
      <c r="K22" s="57"/>
    </row>
    <row r="23" spans="2:10" ht="12.75">
      <c r="B23" s="45"/>
      <c r="C23" s="46" t="s">
        <v>11</v>
      </c>
      <c r="D23" s="47" t="s">
        <v>12</v>
      </c>
      <c r="F23" s="8" t="s">
        <v>14</v>
      </c>
      <c r="G23" s="8">
        <v>24</v>
      </c>
      <c r="H23" s="8"/>
      <c r="I23" s="9"/>
      <c r="J23" s="9"/>
    </row>
    <row r="24" spans="2:10" ht="13.5" thickBot="1">
      <c r="B24" s="48"/>
      <c r="C24" s="49"/>
      <c r="D24" s="50"/>
      <c r="F24" s="8" t="s">
        <v>16</v>
      </c>
      <c r="G24" s="8">
        <v>30.3</v>
      </c>
      <c r="H24" s="8"/>
      <c r="I24" s="9"/>
      <c r="J24" s="9"/>
    </row>
    <row r="25" spans="2:10" ht="12.75">
      <c r="B25" s="51" t="s">
        <v>15</v>
      </c>
      <c r="C25" s="26"/>
      <c r="D25" s="27">
        <f>1.1*(C18*C21)</f>
        <v>0</v>
      </c>
      <c r="F25" s="8" t="s">
        <v>18</v>
      </c>
      <c r="G25" s="39">
        <v>48</v>
      </c>
      <c r="H25" s="8"/>
      <c r="I25" s="9"/>
      <c r="J25" s="9"/>
    </row>
    <row r="26" spans="2:10" ht="12.75">
      <c r="B26" s="28" t="s">
        <v>17</v>
      </c>
      <c r="C26" s="19">
        <f>ROUNDDOWN(D25,0)</f>
        <v>0</v>
      </c>
      <c r="D26" s="29">
        <f>CEILING((D25-C26)*12,1)</f>
        <v>0</v>
      </c>
      <c r="F26" s="8"/>
      <c r="G26" s="8"/>
      <c r="H26" s="8"/>
      <c r="I26" s="9"/>
      <c r="J26" s="9"/>
    </row>
    <row r="27" spans="2:10" ht="12.75">
      <c r="B27" s="52"/>
      <c r="C27" s="53" t="s">
        <v>11</v>
      </c>
      <c r="D27" s="54" t="s">
        <v>12</v>
      </c>
      <c r="F27" s="8"/>
      <c r="G27" s="8"/>
      <c r="H27" s="8"/>
      <c r="I27" s="9"/>
      <c r="J27" s="9"/>
    </row>
    <row r="28" spans="6:10" ht="12.75">
      <c r="F28" s="8"/>
      <c r="G28" s="8"/>
      <c r="H28" s="8"/>
      <c r="I28" s="9"/>
      <c r="J28" s="9"/>
    </row>
    <row r="29" spans="6:10" ht="12.75">
      <c r="F29" s="8"/>
      <c r="G29" s="8"/>
      <c r="H29" s="8"/>
      <c r="I29" s="9"/>
      <c r="J29" s="9"/>
    </row>
    <row r="30" spans="2:10" ht="12.75">
      <c r="B30" s="33" t="s">
        <v>25</v>
      </c>
      <c r="C30" s="34"/>
      <c r="D30" s="35"/>
      <c r="F30" s="13" t="s">
        <v>1</v>
      </c>
      <c r="G30" s="13" t="s">
        <v>20</v>
      </c>
      <c r="H30" s="8"/>
      <c r="I30" s="9"/>
      <c r="J30" s="9"/>
    </row>
    <row r="31" spans="2:11" ht="12.75">
      <c r="B31" s="36" t="s">
        <v>26</v>
      </c>
      <c r="C31" s="2"/>
      <c r="D31" s="37"/>
      <c r="F31" s="8" t="s">
        <v>5</v>
      </c>
      <c r="G31" s="8">
        <v>0</v>
      </c>
      <c r="H31" s="8"/>
      <c r="I31" s="59" t="s">
        <v>34</v>
      </c>
      <c r="J31" s="57"/>
      <c r="K31" s="57"/>
    </row>
    <row r="32" spans="2:11" ht="12.75">
      <c r="B32" s="36" t="s">
        <v>27</v>
      </c>
      <c r="C32" s="38">
        <f>C31*0.9115</f>
        <v>0</v>
      </c>
      <c r="D32" s="37"/>
      <c r="F32" s="8" t="s">
        <v>7</v>
      </c>
      <c r="G32" s="8">
        <v>8.8</v>
      </c>
      <c r="H32" s="8"/>
      <c r="I32" s="57"/>
      <c r="J32" s="57"/>
      <c r="K32" s="57"/>
    </row>
    <row r="33" spans="2:11" ht="12.75">
      <c r="B33" s="36" t="s">
        <v>1</v>
      </c>
      <c r="C33" s="1" t="s">
        <v>5</v>
      </c>
      <c r="D33" s="37"/>
      <c r="F33" s="8" t="s">
        <v>9</v>
      </c>
      <c r="G33" s="39">
        <v>14</v>
      </c>
      <c r="H33" s="8"/>
      <c r="I33" s="57"/>
      <c r="J33" s="57"/>
      <c r="K33" s="57"/>
    </row>
    <row r="34" spans="2:11" ht="12.75">
      <c r="B34" s="36" t="s">
        <v>23</v>
      </c>
      <c r="C34" s="40">
        <f>VLOOKUP(C33,F31:G38,2,FALSE)</f>
        <v>0</v>
      </c>
      <c r="D34" s="41"/>
      <c r="F34" s="8" t="s">
        <v>6</v>
      </c>
      <c r="G34" s="8">
        <v>17.54</v>
      </c>
      <c r="H34" s="8"/>
      <c r="I34" s="57"/>
      <c r="J34" s="57"/>
      <c r="K34" s="57"/>
    </row>
    <row r="35" spans="2:11" ht="12.75">
      <c r="B35" s="42" t="s">
        <v>28</v>
      </c>
      <c r="C35" s="43">
        <f>ROUNDDOWN(C32*C34,0)</f>
        <v>0</v>
      </c>
      <c r="D35" s="44">
        <f>CEILING(((C32*C34)-C35)*12,0.5)</f>
        <v>0</v>
      </c>
      <c r="F35" s="8" t="s">
        <v>13</v>
      </c>
      <c r="G35" s="8">
        <v>21.68</v>
      </c>
      <c r="H35" s="8"/>
      <c r="I35" s="57"/>
      <c r="J35" s="57"/>
      <c r="K35" s="57"/>
    </row>
    <row r="36" spans="2:10" ht="12.75">
      <c r="B36" s="45"/>
      <c r="C36" s="46" t="s">
        <v>11</v>
      </c>
      <c r="D36" s="47" t="s">
        <v>12</v>
      </c>
      <c r="F36" s="8" t="s">
        <v>14</v>
      </c>
      <c r="G36" s="8">
        <v>27.75</v>
      </c>
      <c r="H36" s="8"/>
      <c r="I36" s="9"/>
      <c r="J36" s="9"/>
    </row>
    <row r="37" spans="2:10" ht="13.5" thickBot="1">
      <c r="B37" s="48"/>
      <c r="C37" s="49"/>
      <c r="D37" s="50"/>
      <c r="F37" s="8" t="s">
        <v>16</v>
      </c>
      <c r="G37" s="8">
        <v>35.55</v>
      </c>
      <c r="H37" s="8"/>
      <c r="I37" s="9"/>
      <c r="J37" s="9"/>
    </row>
    <row r="38" spans="2:10" ht="12.75">
      <c r="B38" s="51" t="s">
        <v>15</v>
      </c>
      <c r="C38" s="26"/>
      <c r="D38" s="27">
        <f>1.1*(C31*C34)</f>
        <v>0</v>
      </c>
      <c r="F38" s="8" t="s">
        <v>18</v>
      </c>
      <c r="G38" s="39">
        <v>55.55</v>
      </c>
      <c r="H38" s="8"/>
      <c r="I38" s="9"/>
      <c r="J38" s="9"/>
    </row>
    <row r="39" spans="2:10" ht="12.75">
      <c r="B39" s="28" t="s">
        <v>17</v>
      </c>
      <c r="C39" s="19">
        <f>ROUNDDOWN(D38,0)</f>
        <v>0</v>
      </c>
      <c r="D39" s="29">
        <f>CEILING((D38-C39)*12,1)</f>
        <v>0</v>
      </c>
      <c r="F39" s="8"/>
      <c r="G39" s="8"/>
      <c r="H39" s="8"/>
      <c r="I39" s="9"/>
      <c r="J39" s="9"/>
    </row>
    <row r="40" spans="2:10" ht="12.75">
      <c r="B40" s="52"/>
      <c r="C40" s="53" t="s">
        <v>11</v>
      </c>
      <c r="D40" s="54" t="s">
        <v>12</v>
      </c>
      <c r="F40" s="8"/>
      <c r="G40" s="8"/>
      <c r="H40" s="8"/>
      <c r="I40" s="9"/>
      <c r="J40" s="9"/>
    </row>
    <row r="41" spans="6:10" ht="12.75">
      <c r="F41" s="8"/>
      <c r="G41" s="8"/>
      <c r="H41" s="8"/>
      <c r="I41" s="9"/>
      <c r="J41" s="9"/>
    </row>
  </sheetData>
  <sheetProtection sheet="1" objects="1" scenarios="1" selectLockedCells="1"/>
  <mergeCells count="7">
    <mergeCell ref="H2:J3"/>
    <mergeCell ref="I31:K35"/>
    <mergeCell ref="H4:J4"/>
    <mergeCell ref="B5:D5"/>
    <mergeCell ref="B17:D17"/>
    <mergeCell ref="B30:D30"/>
    <mergeCell ref="I18:K22"/>
  </mergeCells>
  <dataValidations count="1">
    <dataValidation type="list" allowBlank="1" showInputMessage="1" showErrorMessage="1" sqref="C7 C20 C33">
      <formula1>plategauge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Precise Edit</dc:creator>
  <cp:keywords/>
  <dc:description/>
  <cp:lastModifiedBy>Precise Edit</cp:lastModifiedBy>
  <dcterms:created xsi:type="dcterms:W3CDTF">2013-10-16T14:51:16Z</dcterms:created>
  <dcterms:modified xsi:type="dcterms:W3CDTF">2013-10-16T15:14:39Z</dcterms:modified>
  <cp:category/>
  <cp:version/>
  <cp:contentType/>
  <cp:contentStatus/>
</cp:coreProperties>
</file>